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elkové náklady" sheetId="1" r:id="rId1"/>
    <sheet name="Servis+údržba" sheetId="2" r:id="rId2"/>
    <sheet name="Technické parametry" sheetId="3" r:id="rId3"/>
  </sheets>
  <definedNames/>
  <calcPr fullCalcOnLoad="1"/>
</workbook>
</file>

<file path=xl/sharedStrings.xml><?xml version="1.0" encoding="utf-8"?>
<sst xmlns="http://schemas.openxmlformats.org/spreadsheetml/2006/main" count="116" uniqueCount="106">
  <si>
    <t>MAZDA 323F</t>
  </si>
  <si>
    <t>Pořizovací cena</t>
  </si>
  <si>
    <t>Pojistka 9/03-3/04</t>
  </si>
  <si>
    <t>Pojistka 9/04-3/05</t>
  </si>
  <si>
    <t>Datum</t>
  </si>
  <si>
    <t>Položka</t>
  </si>
  <si>
    <t>Cena</t>
  </si>
  <si>
    <t>Servis - 75tis prohlídka</t>
  </si>
  <si>
    <t>Servis - 90 tis prohlídka</t>
  </si>
  <si>
    <t>Disky</t>
  </si>
  <si>
    <t>Km</t>
  </si>
  <si>
    <t>výměna oleje+filtru</t>
  </si>
  <si>
    <t>brzdové destičky</t>
  </si>
  <si>
    <t>výměna převodovkového oleje</t>
  </si>
  <si>
    <t>výměna rozvodového řemene</t>
  </si>
  <si>
    <t>výměna motorového oleje+filtru</t>
  </si>
  <si>
    <t>výměna svíček</t>
  </si>
  <si>
    <t>Náklady na benzín</t>
  </si>
  <si>
    <t>Tacho</t>
  </si>
  <si>
    <t>Ujeto</t>
  </si>
  <si>
    <t>Cena celkem za benzín</t>
  </si>
  <si>
    <t>Spotřeba</t>
  </si>
  <si>
    <t>Výpočet spotřeby:</t>
  </si>
  <si>
    <t>Spotřeba l/100km</t>
  </si>
  <si>
    <t>Cena paliva</t>
  </si>
  <si>
    <t>Náklady</t>
  </si>
  <si>
    <t>Celkové náklady</t>
  </si>
  <si>
    <t>Celkové náklady na 1km</t>
  </si>
  <si>
    <t>Přivaření výfuku</t>
  </si>
  <si>
    <t>Kč/km</t>
  </si>
  <si>
    <t>Náklady na provoz bez benzínu - pojistka, servis, údržba</t>
  </si>
  <si>
    <t>Značka</t>
  </si>
  <si>
    <t>Model</t>
  </si>
  <si>
    <t>Rok výroby</t>
  </si>
  <si>
    <t>Motor</t>
  </si>
  <si>
    <t>Převodovka</t>
  </si>
  <si>
    <t>Karoserie</t>
  </si>
  <si>
    <t>5 st. Manuální</t>
  </si>
  <si>
    <t>1.5 16V</t>
  </si>
  <si>
    <t xml:space="preserve">Majitel </t>
  </si>
  <si>
    <t>323F</t>
  </si>
  <si>
    <t>Mazda</t>
  </si>
  <si>
    <t>5dvéřová</t>
  </si>
  <si>
    <t>Výkon</t>
  </si>
  <si>
    <t>65kW/88k</t>
  </si>
  <si>
    <t>Výbava seriová</t>
  </si>
  <si>
    <t>ABS</t>
  </si>
  <si>
    <t>klimatizace</t>
  </si>
  <si>
    <t>el ovládání oken vpředu/vzadu</t>
  </si>
  <si>
    <t>centrální zamykání</t>
  </si>
  <si>
    <t>imobilizér</t>
  </si>
  <si>
    <t>el.ovládání a vyhřívání zrcátek</t>
  </si>
  <si>
    <t>Výbava doplňková</t>
  </si>
  <si>
    <t>tažné zařízení</t>
  </si>
  <si>
    <t>střešní nosič</t>
  </si>
  <si>
    <t>přední mlhovky</t>
  </si>
  <si>
    <t>Pneumatiky letní</t>
  </si>
  <si>
    <t>Pneumatiky zimní</t>
  </si>
  <si>
    <t>Gislaved</t>
  </si>
  <si>
    <t>Kléber</t>
  </si>
  <si>
    <t>najeto</t>
  </si>
  <si>
    <t>Dálniční známka  - 10denní</t>
  </si>
  <si>
    <t>Přezutí pneu - Duplinský</t>
  </si>
  <si>
    <t>Přezutí pneu - Fast</t>
  </si>
  <si>
    <t>Žárovky-náhradní sada</t>
  </si>
  <si>
    <t>Stěrače - 2 sady</t>
  </si>
  <si>
    <t>Změna RZ na střední Čechy</t>
  </si>
  <si>
    <t>geometrie</t>
  </si>
  <si>
    <t>Celkové náklady na servis</t>
  </si>
  <si>
    <t xml:space="preserve">75 tis km </t>
  </si>
  <si>
    <t xml:space="preserve">90tis km </t>
  </si>
  <si>
    <t>Náklady na servis na 1 km</t>
  </si>
  <si>
    <t>výměna vzduchového filtru</t>
  </si>
  <si>
    <t>Evidenční prohlídka</t>
  </si>
  <si>
    <t>Přihlášení+RZ Praha</t>
  </si>
  <si>
    <t xml:space="preserve"> </t>
  </si>
  <si>
    <t>Retušovací barva</t>
  </si>
  <si>
    <t>Voda do ostřikovačů - zimní+letní</t>
  </si>
  <si>
    <t>Výměna hlavní žárovky</t>
  </si>
  <si>
    <t>11.9s</t>
  </si>
  <si>
    <t>Zrychlení 0-100 km/h</t>
  </si>
  <si>
    <t>3.  - 19.8.1998 dovoz z Rakouska</t>
  </si>
  <si>
    <t>rádio + 4 repro + el. anténa</t>
  </si>
  <si>
    <t>Pojistka 4/04-9/04</t>
  </si>
  <si>
    <t>Pojistka 4/05-9/05</t>
  </si>
  <si>
    <t>Technická+emise</t>
  </si>
  <si>
    <t>Dálniční známka 2005</t>
  </si>
  <si>
    <t>105tis km</t>
  </si>
  <si>
    <t>olej magnatec 5l - 1249, filtr 270, práce 200</t>
  </si>
  <si>
    <t>Servis - 105 tis prohlídka</t>
  </si>
  <si>
    <t>3480+10786+13220+</t>
  </si>
  <si>
    <t>Pojistka 4/06-9/06</t>
  </si>
  <si>
    <t>Pojistka 10/05-3/06</t>
  </si>
  <si>
    <t>6509+8000+7609+</t>
  </si>
  <si>
    <t>Výměna rádia+oprava antény</t>
  </si>
  <si>
    <t>Pojistka 10/06-3/07</t>
  </si>
  <si>
    <t xml:space="preserve">Barva </t>
  </si>
  <si>
    <t>Přezutí Pneu - Fast</t>
  </si>
  <si>
    <t>Výměna oleje+filtr</t>
  </si>
  <si>
    <t>121tis km</t>
  </si>
  <si>
    <t>výměna motorového oleje+filtru+vzduch filtru</t>
  </si>
  <si>
    <t>Dálniční známka 2006</t>
  </si>
  <si>
    <t>Dálniční známka 2007</t>
  </si>
  <si>
    <t>Žárovky-přední 2 ks</t>
  </si>
  <si>
    <t>olej Petro Canada 4l, vzduch filtr Nipparts, práce</t>
  </si>
  <si>
    <t>2.sada disků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</si>
</sst>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3">
      <selection activeCell="G29" sqref="G29"/>
    </sheetView>
  </sheetViews>
  <sheetFormatPr defaultColWidth="9.00390625" defaultRowHeight="12.75"/>
  <cols>
    <col min="1" max="1" width="13.625" style="3" customWidth="1"/>
    <col min="2" max="2" width="11.00390625" style="3" customWidth="1"/>
    <col min="3" max="3" width="24.625" style="3" customWidth="1"/>
    <col min="4" max="4" width="9.125" style="5" customWidth="1"/>
  </cols>
  <sheetData>
    <row r="1" ht="12.75">
      <c r="B1" s="3" t="s">
        <v>0</v>
      </c>
    </row>
    <row r="2" spans="1:4" ht="12.75">
      <c r="A2" s="3" t="s">
        <v>4</v>
      </c>
      <c r="B2" s="3" t="s">
        <v>10</v>
      </c>
      <c r="C2" s="3" t="s">
        <v>5</v>
      </c>
      <c r="D2" s="5" t="s">
        <v>6</v>
      </c>
    </row>
    <row r="3" spans="1:4" ht="12.75">
      <c r="A3" s="8">
        <v>37884</v>
      </c>
      <c r="B3" s="7">
        <v>66520</v>
      </c>
      <c r="C3" s="3" t="s">
        <v>1</v>
      </c>
      <c r="D3" s="6">
        <v>160000</v>
      </c>
    </row>
    <row r="4" spans="1:4" ht="12.75">
      <c r="A4" s="8">
        <v>37886</v>
      </c>
      <c r="B4" s="7">
        <v>67000</v>
      </c>
      <c r="C4" s="3" t="s">
        <v>74</v>
      </c>
      <c r="D4" s="6">
        <v>300</v>
      </c>
    </row>
    <row r="5" spans="1:4" ht="12.75">
      <c r="A5" s="8">
        <v>37886</v>
      </c>
      <c r="B5" s="7">
        <v>67000</v>
      </c>
      <c r="C5" s="3" t="s">
        <v>73</v>
      </c>
      <c r="D5" s="6">
        <v>200</v>
      </c>
    </row>
    <row r="6" spans="1:4" ht="12.75">
      <c r="A6" s="8">
        <v>37886</v>
      </c>
      <c r="B6" s="7">
        <v>67000</v>
      </c>
      <c r="C6" s="3" t="s">
        <v>2</v>
      </c>
      <c r="D6" s="5">
        <v>4450</v>
      </c>
    </row>
    <row r="7" spans="1:4" ht="12.75">
      <c r="A7" s="8">
        <v>37924</v>
      </c>
      <c r="B7" s="2"/>
      <c r="C7" s="3" t="s">
        <v>76</v>
      </c>
      <c r="D7" s="5">
        <v>210</v>
      </c>
    </row>
    <row r="8" spans="1:4" ht="12.75">
      <c r="A8" s="8">
        <v>37928</v>
      </c>
      <c r="B8" s="7">
        <v>70000</v>
      </c>
      <c r="C8" s="3" t="s">
        <v>63</v>
      </c>
      <c r="D8" s="5">
        <v>416</v>
      </c>
    </row>
    <row r="9" spans="1:4" ht="12.75">
      <c r="A9" s="8">
        <v>37963</v>
      </c>
      <c r="B9" s="2"/>
      <c r="C9" s="3" t="s">
        <v>66</v>
      </c>
      <c r="D9" s="5">
        <v>210</v>
      </c>
    </row>
    <row r="10" spans="1:4" ht="12.75">
      <c r="A10" s="8">
        <v>38023</v>
      </c>
      <c r="B10" s="2"/>
      <c r="C10" s="3" t="s">
        <v>7</v>
      </c>
      <c r="D10" s="5">
        <v>5001</v>
      </c>
    </row>
    <row r="11" spans="1:4" ht="12.75">
      <c r="A11" s="8">
        <v>38061</v>
      </c>
      <c r="B11" s="2"/>
      <c r="C11" s="3" t="s">
        <v>83</v>
      </c>
      <c r="D11" s="5">
        <v>4432</v>
      </c>
    </row>
    <row r="12" spans="1:4" ht="12.75">
      <c r="A12" s="8">
        <v>38066</v>
      </c>
      <c r="B12" s="2"/>
      <c r="C12" s="3" t="s">
        <v>28</v>
      </c>
      <c r="D12" s="5">
        <v>100</v>
      </c>
    </row>
    <row r="13" spans="1:4" ht="12.75">
      <c r="A13" s="8">
        <v>38091</v>
      </c>
      <c r="B13" s="2"/>
      <c r="C13" s="3" t="s">
        <v>64</v>
      </c>
      <c r="D13" s="5">
        <v>185</v>
      </c>
    </row>
    <row r="14" spans="1:4" ht="12.75">
      <c r="A14" s="8">
        <v>38091</v>
      </c>
      <c r="B14" s="2"/>
      <c r="C14" s="3" t="s">
        <v>9</v>
      </c>
      <c r="D14" s="5">
        <v>6130</v>
      </c>
    </row>
    <row r="15" spans="1:4" ht="12.75">
      <c r="A15" s="8">
        <v>38095</v>
      </c>
      <c r="B15" s="7">
        <v>78000</v>
      </c>
      <c r="C15" s="3" t="s">
        <v>62</v>
      </c>
      <c r="D15" s="5">
        <v>320</v>
      </c>
    </row>
    <row r="16" spans="1:4" ht="12.75">
      <c r="A16" s="8">
        <v>38245</v>
      </c>
      <c r="B16" s="2"/>
      <c r="C16" s="3" t="s">
        <v>3</v>
      </c>
      <c r="D16" s="5">
        <v>4167</v>
      </c>
    </row>
    <row r="17" spans="1:4" ht="12.75">
      <c r="A17" s="8">
        <v>38285</v>
      </c>
      <c r="B17" s="2"/>
      <c r="C17" s="3" t="s">
        <v>65</v>
      </c>
      <c r="D17" s="5">
        <v>250</v>
      </c>
    </row>
    <row r="18" spans="1:4" ht="12.75">
      <c r="A18" s="8">
        <v>38285</v>
      </c>
      <c r="B18" s="2"/>
      <c r="C18" s="3" t="s">
        <v>77</v>
      </c>
      <c r="D18" s="5">
        <v>130</v>
      </c>
    </row>
    <row r="19" spans="1:4" ht="12.75">
      <c r="A19" s="8">
        <v>38287</v>
      </c>
      <c r="B19" s="7">
        <v>89950</v>
      </c>
      <c r="C19" s="3" t="s">
        <v>78</v>
      </c>
      <c r="D19" s="5">
        <v>40</v>
      </c>
    </row>
    <row r="20" spans="1:4" ht="12.75">
      <c r="A20" s="8">
        <v>38289</v>
      </c>
      <c r="B20" s="7">
        <v>88786</v>
      </c>
      <c r="C20" s="3" t="s">
        <v>63</v>
      </c>
      <c r="D20" s="5">
        <v>181</v>
      </c>
    </row>
    <row r="21" spans="1:4" ht="12.75">
      <c r="A21" s="8">
        <v>38321</v>
      </c>
      <c r="B21" s="2"/>
      <c r="C21" s="3" t="s">
        <v>61</v>
      </c>
      <c r="D21" s="5">
        <v>150</v>
      </c>
    </row>
    <row r="22" spans="1:4" ht="12.75">
      <c r="A22" s="8">
        <v>38322</v>
      </c>
      <c r="B22" s="7">
        <v>90120</v>
      </c>
      <c r="C22" s="3" t="s">
        <v>8</v>
      </c>
      <c r="D22" s="5">
        <v>6580</v>
      </c>
    </row>
    <row r="23" spans="1:4" ht="12.75">
      <c r="A23" s="8">
        <v>38353</v>
      </c>
      <c r="B23" s="7">
        <v>91000</v>
      </c>
      <c r="C23" s="3" t="s">
        <v>78</v>
      </c>
      <c r="D23" s="5">
        <v>69</v>
      </c>
    </row>
    <row r="24" spans="1:4" ht="12.75">
      <c r="A24" s="8">
        <v>38432</v>
      </c>
      <c r="B24" s="7">
        <v>94200</v>
      </c>
      <c r="C24" s="3" t="s">
        <v>84</v>
      </c>
      <c r="D24" s="5">
        <v>4167</v>
      </c>
    </row>
    <row r="25" spans="1:4" ht="12.75">
      <c r="A25" s="8">
        <v>38449</v>
      </c>
      <c r="B25" s="7">
        <v>94898</v>
      </c>
      <c r="C25" s="3" t="s">
        <v>85</v>
      </c>
      <c r="D25" s="5">
        <v>980</v>
      </c>
    </row>
    <row r="26" spans="1:4" ht="12.75">
      <c r="A26" s="8">
        <v>38451</v>
      </c>
      <c r="B26" s="2">
        <v>95295</v>
      </c>
      <c r="C26" s="3" t="s">
        <v>63</v>
      </c>
      <c r="D26" s="5">
        <v>185</v>
      </c>
    </row>
    <row r="27" spans="1:8" ht="12.75">
      <c r="A27" s="8">
        <v>38492</v>
      </c>
      <c r="C27" s="3" t="s">
        <v>86</v>
      </c>
      <c r="D27" s="5">
        <v>600</v>
      </c>
      <c r="H27" t="s">
        <v>75</v>
      </c>
    </row>
    <row r="28" spans="3:4" ht="12.75">
      <c r="C28" s="3" t="s">
        <v>92</v>
      </c>
      <c r="D28" s="5">
        <v>4200</v>
      </c>
    </row>
    <row r="29" spans="1:4" ht="12.75">
      <c r="A29" s="9">
        <v>38597</v>
      </c>
      <c r="B29" s="2">
        <v>105000</v>
      </c>
      <c r="C29" s="3" t="s">
        <v>89</v>
      </c>
      <c r="D29" s="5">
        <v>1719</v>
      </c>
    </row>
    <row r="30" spans="1:4" ht="12.75">
      <c r="A30" s="8">
        <v>38668</v>
      </c>
      <c r="B30" s="2">
        <v>108515</v>
      </c>
      <c r="C30" s="3" t="s">
        <v>63</v>
      </c>
      <c r="D30" s="5">
        <v>200</v>
      </c>
    </row>
    <row r="31" spans="1:4" ht="12.75">
      <c r="A31" s="8"/>
      <c r="B31" s="2"/>
      <c r="C31" s="3" t="s">
        <v>101</v>
      </c>
      <c r="D31" s="5">
        <v>900</v>
      </c>
    </row>
    <row r="32" spans="3:4" ht="12.75">
      <c r="C32" s="3" t="s">
        <v>91</v>
      </c>
      <c r="D32" s="5">
        <v>4878</v>
      </c>
    </row>
    <row r="33" spans="1:4" ht="12.75">
      <c r="A33" s="8">
        <v>38821</v>
      </c>
      <c r="B33" s="2">
        <v>116124</v>
      </c>
      <c r="C33" s="3" t="s">
        <v>63</v>
      </c>
      <c r="D33" s="5">
        <v>224</v>
      </c>
    </row>
    <row r="34" spans="1:4" ht="12.75">
      <c r="A34" s="8">
        <v>38827</v>
      </c>
      <c r="B34" s="2">
        <v>116500</v>
      </c>
      <c r="C34" s="3" t="s">
        <v>94</v>
      </c>
      <c r="D34" s="5">
        <v>200</v>
      </c>
    </row>
    <row r="35" spans="1:4" ht="12.75">
      <c r="A35" s="8">
        <v>38961</v>
      </c>
      <c r="B35" s="2">
        <v>121000</v>
      </c>
      <c r="C35" s="3" t="s">
        <v>98</v>
      </c>
      <c r="D35" s="5">
        <v>1800</v>
      </c>
    </row>
    <row r="36" spans="1:4" ht="12.75">
      <c r="A36" s="8"/>
      <c r="B36" s="2"/>
      <c r="C36" s="3" t="s">
        <v>103</v>
      </c>
      <c r="D36" s="5">
        <v>100</v>
      </c>
    </row>
    <row r="37" spans="3:4" ht="12.75">
      <c r="C37" s="3" t="s">
        <v>95</v>
      </c>
      <c r="D37" s="5">
        <v>4878</v>
      </c>
    </row>
    <row r="38" spans="1:4" ht="12.75">
      <c r="A38" s="8">
        <v>39002</v>
      </c>
      <c r="C38" s="3" t="s">
        <v>96</v>
      </c>
      <c r="D38" s="5">
        <v>391</v>
      </c>
    </row>
    <row r="39" spans="1:4" ht="12.75">
      <c r="A39" s="8">
        <v>39004</v>
      </c>
      <c r="B39" s="3">
        <v>122670</v>
      </c>
      <c r="C39" s="3" t="s">
        <v>97</v>
      </c>
      <c r="D39" s="5">
        <v>150</v>
      </c>
    </row>
    <row r="40" spans="3:4" ht="12.75">
      <c r="C40" s="3" t="s">
        <v>102</v>
      </c>
      <c r="D40" s="5">
        <v>900</v>
      </c>
    </row>
    <row r="47" spans="1:4" ht="12.75">
      <c r="A47" s="3" t="s">
        <v>30</v>
      </c>
      <c r="D47" s="6">
        <f>SUM(D4:D46)</f>
        <v>59993</v>
      </c>
    </row>
    <row r="54" ht="12.75">
      <c r="A54" s="3" t="s">
        <v>17</v>
      </c>
    </row>
    <row r="55" spans="1:3" ht="12.75">
      <c r="A55" s="3" t="s">
        <v>18</v>
      </c>
      <c r="B55" s="3" t="s">
        <v>19</v>
      </c>
      <c r="C55" s="3" t="s">
        <v>20</v>
      </c>
    </row>
    <row r="56" spans="1:4" ht="12.75">
      <c r="A56" s="4">
        <v>127220</v>
      </c>
      <c r="B56" s="4">
        <f>SUM(A56)-SUM(B3)</f>
        <v>60700</v>
      </c>
      <c r="C56" s="3">
        <f>PRODUCT(B56,1.8)</f>
        <v>109260</v>
      </c>
      <c r="D56" s="5">
        <f>PRODUCT(B56,1.8)</f>
        <v>109260</v>
      </c>
    </row>
    <row r="59" spans="1:4" ht="12.75">
      <c r="A59" s="3" t="s">
        <v>26</v>
      </c>
      <c r="C59" s="4"/>
      <c r="D59" s="6">
        <f>SUM(D56,D47)</f>
        <v>169253</v>
      </c>
    </row>
    <row r="60" spans="2:3" ht="12.75">
      <c r="B60" s="4"/>
      <c r="C60" s="4"/>
    </row>
    <row r="61" spans="2:3" ht="12.75">
      <c r="B61" s="4"/>
      <c r="C61" s="4"/>
    </row>
    <row r="62" spans="1:4" ht="12.75">
      <c r="A62" s="3" t="s">
        <v>27</v>
      </c>
      <c r="D62" s="5">
        <f>D59/B56</f>
        <v>2.7883525535420097</v>
      </c>
    </row>
    <row r="65" ht="12.75">
      <c r="A65" s="3" t="s">
        <v>22</v>
      </c>
    </row>
    <row r="66" spans="1:5" ht="12.75">
      <c r="A66" s="3" t="s">
        <v>10</v>
      </c>
      <c r="B66" s="3" t="s">
        <v>24</v>
      </c>
      <c r="C66" s="3" t="s">
        <v>23</v>
      </c>
      <c r="D66" s="5" t="s">
        <v>25</v>
      </c>
      <c r="E66" t="s">
        <v>29</v>
      </c>
    </row>
    <row r="67" spans="1:5" ht="12.75">
      <c r="A67" s="3">
        <v>100</v>
      </c>
      <c r="B67" s="3">
        <v>24.7</v>
      </c>
      <c r="C67" s="3">
        <v>6.2</v>
      </c>
      <c r="D67" s="5">
        <f>PRODUCT(A67,B67,C67)/100</f>
        <v>153.14</v>
      </c>
      <c r="E67">
        <f>PRODUCT(B67,C67)/100</f>
        <v>1.5313999999999999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1"/>
  <sheetViews>
    <sheetView workbookViewId="0" topLeftCell="A1">
      <selection activeCell="E15" sqref="E15"/>
    </sheetView>
  </sheetViews>
  <sheetFormatPr defaultColWidth="9.00390625" defaultRowHeight="12.75"/>
  <cols>
    <col min="1" max="1" width="8.625" style="0" customWidth="1"/>
    <col min="4" max="4" width="12.25390625" style="0" customWidth="1"/>
  </cols>
  <sheetData>
    <row r="3" spans="1:5" ht="12.75">
      <c r="A3" t="s">
        <v>69</v>
      </c>
      <c r="B3" t="s">
        <v>11</v>
      </c>
      <c r="E3">
        <v>5001</v>
      </c>
    </row>
    <row r="4" ht="12.75">
      <c r="B4" t="s">
        <v>12</v>
      </c>
    </row>
    <row r="5" ht="12.75">
      <c r="B5" t="s">
        <v>67</v>
      </c>
    </row>
    <row r="6" ht="12.75">
      <c r="B6" t="s">
        <v>72</v>
      </c>
    </row>
    <row r="8" spans="1:5" ht="12.75">
      <c r="A8" t="s">
        <v>70</v>
      </c>
      <c r="B8" t="s">
        <v>15</v>
      </c>
      <c r="E8">
        <v>6580</v>
      </c>
    </row>
    <row r="9" ht="12.75">
      <c r="B9" t="s">
        <v>13</v>
      </c>
    </row>
    <row r="10" ht="12.75">
      <c r="B10" t="s">
        <v>14</v>
      </c>
    </row>
    <row r="11" ht="12.75">
      <c r="B11" t="s">
        <v>16</v>
      </c>
    </row>
    <row r="13" spans="1:6" ht="12.75">
      <c r="A13" t="s">
        <v>87</v>
      </c>
      <c r="B13" t="s">
        <v>15</v>
      </c>
      <c r="E13">
        <v>1719</v>
      </c>
      <c r="F13" t="s">
        <v>88</v>
      </c>
    </row>
    <row r="15" spans="1:6" ht="12.75">
      <c r="A15" t="s">
        <v>99</v>
      </c>
      <c r="B15" t="s">
        <v>100</v>
      </c>
      <c r="E15">
        <v>1800</v>
      </c>
      <c r="F15" t="s">
        <v>104</v>
      </c>
    </row>
    <row r="25" ht="12.75">
      <c r="B25" s="1"/>
    </row>
    <row r="26" spans="1:5" ht="12.75">
      <c r="A26" t="s">
        <v>68</v>
      </c>
      <c r="E26">
        <f>SUM(E3:E25)</f>
        <v>15100</v>
      </c>
    </row>
    <row r="28" spans="1:2" ht="12.75">
      <c r="A28" t="s">
        <v>18</v>
      </c>
      <c r="B28" t="s">
        <v>19</v>
      </c>
    </row>
    <row r="29" spans="1:2" ht="12.75">
      <c r="A29" s="1">
        <v>127220</v>
      </c>
      <c r="B29">
        <f>SUM(A29)-66520</f>
        <v>60700</v>
      </c>
    </row>
    <row r="31" spans="1:5" ht="12.75">
      <c r="A31" t="s">
        <v>71</v>
      </c>
      <c r="E31">
        <f>SUM(E26)/SUM(B29)</f>
        <v>0.2487644151565074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selection activeCell="A33" sqref="A33"/>
    </sheetView>
  </sheetViews>
  <sheetFormatPr defaultColWidth="9.00390625" defaultRowHeight="12.75"/>
  <cols>
    <col min="1" max="1" width="18.75390625" style="0" customWidth="1"/>
  </cols>
  <sheetData>
    <row r="2" spans="1:2" ht="12.75">
      <c r="A2" t="s">
        <v>31</v>
      </c>
      <c r="B2" t="s">
        <v>41</v>
      </c>
    </row>
    <row r="3" spans="1:2" ht="12.75">
      <c r="A3" t="s">
        <v>32</v>
      </c>
      <c r="B3" t="s">
        <v>40</v>
      </c>
    </row>
    <row r="4" spans="1:2" ht="12.75">
      <c r="A4" t="s">
        <v>33</v>
      </c>
      <c r="B4" s="3">
        <v>1997</v>
      </c>
    </row>
    <row r="5" spans="1:2" ht="12.75">
      <c r="A5" t="s">
        <v>34</v>
      </c>
      <c r="B5" t="s">
        <v>38</v>
      </c>
    </row>
    <row r="6" spans="1:2" ht="12.75">
      <c r="A6" t="s">
        <v>35</v>
      </c>
      <c r="B6" t="s">
        <v>37</v>
      </c>
    </row>
    <row r="7" spans="1:2" ht="12.75">
      <c r="A7" t="s">
        <v>36</v>
      </c>
      <c r="B7" t="s">
        <v>42</v>
      </c>
    </row>
    <row r="8" spans="1:2" ht="12.75">
      <c r="A8" t="s">
        <v>39</v>
      </c>
      <c r="B8" t="s">
        <v>81</v>
      </c>
    </row>
    <row r="9" spans="1:2" ht="12.75">
      <c r="A9" t="s">
        <v>43</v>
      </c>
      <c r="B9" t="s">
        <v>44</v>
      </c>
    </row>
    <row r="10" spans="1:2" ht="12.75">
      <c r="A10" t="s">
        <v>80</v>
      </c>
      <c r="B10" t="s">
        <v>79</v>
      </c>
    </row>
    <row r="11" ht="12.75">
      <c r="A11" t="s">
        <v>21</v>
      </c>
    </row>
    <row r="13" spans="1:2" ht="12.75">
      <c r="A13" t="s">
        <v>45</v>
      </c>
      <c r="B13" t="s">
        <v>46</v>
      </c>
    </row>
    <row r="14" ht="12.75">
      <c r="B14" t="s">
        <v>47</v>
      </c>
    </row>
    <row r="15" ht="12.75">
      <c r="B15" t="s">
        <v>48</v>
      </c>
    </row>
    <row r="16" ht="12.75">
      <c r="B16" t="s">
        <v>49</v>
      </c>
    </row>
    <row r="17" ht="12.75">
      <c r="B17" t="s">
        <v>50</v>
      </c>
    </row>
    <row r="18" ht="12.75">
      <c r="B18" t="s">
        <v>51</v>
      </c>
    </row>
    <row r="19" ht="12.75">
      <c r="B19" t="s">
        <v>82</v>
      </c>
    </row>
    <row r="21" spans="1:2" ht="12.75">
      <c r="A21" t="s">
        <v>52</v>
      </c>
      <c r="B21" t="s">
        <v>53</v>
      </c>
    </row>
    <row r="22" ht="12.75">
      <c r="B22" t="s">
        <v>55</v>
      </c>
    </row>
    <row r="23" ht="12.75">
      <c r="B23" t="s">
        <v>54</v>
      </c>
    </row>
    <row r="24" ht="12.75">
      <c r="B24" t="s">
        <v>105</v>
      </c>
    </row>
    <row r="27" spans="1:5" ht="12.75">
      <c r="A27" t="s">
        <v>56</v>
      </c>
      <c r="B27" t="s">
        <v>59</v>
      </c>
      <c r="D27" t="s">
        <v>60</v>
      </c>
      <c r="E27" t="s">
        <v>90</v>
      </c>
    </row>
    <row r="28" spans="1:5" ht="12.75">
      <c r="A28" t="s">
        <v>57</v>
      </c>
      <c r="B28" t="s">
        <v>58</v>
      </c>
      <c r="D28" t="s">
        <v>60</v>
      </c>
      <c r="E28" t="s">
        <v>93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curychp</cp:lastModifiedBy>
  <dcterms:created xsi:type="dcterms:W3CDTF">2004-12-03T22:04:38Z</dcterms:created>
  <dcterms:modified xsi:type="dcterms:W3CDTF">2007-02-28T07:14:12Z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-597991641</vt:i4>
  </property>
  <property fmtid="{D5CDD505-2E9C-101B-9397-08002B2CF9AE}" pid="4" name="_EmailSubje">
    <vt:lpwstr/>
  </property>
  <property fmtid="{D5CDD505-2E9C-101B-9397-08002B2CF9AE}" pid="5" name="_AuthorEma">
    <vt:lpwstr>curych@Hays.cz</vt:lpwstr>
  </property>
  <property fmtid="{D5CDD505-2E9C-101B-9397-08002B2CF9AE}" pid="6" name="_AuthorEmailDisplayNa">
    <vt:lpwstr>Curych, Petr</vt:lpwstr>
  </property>
</Properties>
</file>